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340" windowWidth="19420" windowHeight="9540"/>
  </bookViews>
  <sheets>
    <sheet name="Salary Slip" sheetId="1" r:id="rId1"/>
    <sheet name="Sheet1" sheetId="5" state="hidden" r:id="rId2"/>
    <sheet name="Salary Slip with Database" sheetId="2" r:id="rId3"/>
    <sheet name="Sheet3" sheetId="3" r:id="rId4"/>
  </sheets>
  <definedNames>
    <definedName name="AngkaTerbilang">'Salary Slip'!$F$24</definedName>
    <definedName name="HurufTerbilang">Sheet1!$AL$31</definedName>
    <definedName name="_xlnm.Print_Area" localSheetId="0">'Salary Slip'!$B$2:$J$27</definedName>
    <definedName name="terbilang">Sheet1!$AQ$2:$AR$28</definedName>
  </definedNames>
  <calcPr calcId="145621"/>
</workbook>
</file>

<file path=xl/calcChain.xml><?xml version="1.0" encoding="utf-8"?>
<calcChain xmlns="http://schemas.openxmlformats.org/spreadsheetml/2006/main">
  <c r="F24" i="1" l="1"/>
  <c r="AL5" i="5" s="1"/>
  <c r="AL2" i="5" s="1"/>
  <c r="AL3" i="5" s="1"/>
  <c r="AN4" i="5" l="1"/>
  <c r="AN3" i="5"/>
  <c r="AN2" i="5"/>
  <c r="AN15" i="5"/>
  <c r="AN12" i="5"/>
  <c r="AN9" i="5"/>
  <c r="AN17" i="5"/>
  <c r="AN14" i="5"/>
  <c r="AN11" i="5"/>
  <c r="AN8" i="5"/>
  <c r="AN5" i="5"/>
  <c r="AN6" i="5"/>
  <c r="AN16" i="5"/>
  <c r="AN13" i="5"/>
  <c r="AN10" i="5"/>
  <c r="AO10" i="5" s="1"/>
  <c r="AN7" i="5"/>
  <c r="AO7" i="5" s="1"/>
  <c r="AL4" i="5"/>
  <c r="AP17" i="5" l="1"/>
  <c r="AP2" i="5"/>
  <c r="AO2" i="5"/>
  <c r="AO13" i="5"/>
  <c r="AO8" i="5"/>
  <c r="AP8" i="5"/>
  <c r="AP9" i="5"/>
  <c r="AO9" i="5"/>
  <c r="AP3" i="5"/>
  <c r="AO3" i="5"/>
  <c r="AP6" i="5"/>
  <c r="AO6" i="5"/>
  <c r="AO14" i="5"/>
  <c r="AP14" i="5"/>
  <c r="AP15" i="5"/>
  <c r="AO15" i="5"/>
  <c r="AO5" i="5"/>
  <c r="AP5" i="5"/>
  <c r="AN19" i="5"/>
  <c r="AN20" i="5"/>
  <c r="AP20" i="5" s="1"/>
  <c r="AO17" i="5"/>
  <c r="AO16" i="5"/>
  <c r="AO11" i="5"/>
  <c r="AP11" i="5"/>
  <c r="AP12" i="5"/>
  <c r="AO12" i="5"/>
  <c r="AO4" i="5"/>
  <c r="AO19" i="5" l="1"/>
  <c r="AL31" i="5" s="1"/>
  <c r="AO20" i="5"/>
  <c r="AP18" i="5"/>
  <c r="H22" i="1" l="1"/>
  <c r="F22" i="1"/>
  <c r="F25" i="1" l="1"/>
</calcChain>
</file>

<file path=xl/sharedStrings.xml><?xml version="1.0" encoding="utf-8"?>
<sst xmlns="http://schemas.openxmlformats.org/spreadsheetml/2006/main" count="101" uniqueCount="71">
  <si>
    <t>:</t>
  </si>
  <si>
    <t>-</t>
  </si>
  <si>
    <t>General Affairs</t>
  </si>
  <si>
    <t>Total</t>
  </si>
  <si>
    <t>R</t>
  </si>
  <si>
    <t>M</t>
  </si>
  <si>
    <t>exceltemplate.NET</t>
  </si>
  <si>
    <t>SALARY SLIP</t>
  </si>
  <si>
    <t>one</t>
  </si>
  <si>
    <t>two</t>
  </si>
  <si>
    <t>three</t>
  </si>
  <si>
    <t>four</t>
  </si>
  <si>
    <t>five</t>
  </si>
  <si>
    <t>six</t>
  </si>
  <si>
    <t>seven</t>
  </si>
  <si>
    <t>eight</t>
  </si>
  <si>
    <t>nine</t>
  </si>
  <si>
    <t>ten</t>
  </si>
  <si>
    <t>eleven</t>
  </si>
  <si>
    <t>twelve</t>
  </si>
  <si>
    <t>thirteen</t>
  </si>
  <si>
    <t>E</t>
  </si>
  <si>
    <t>fourteen</t>
  </si>
  <si>
    <t>fifteen</t>
  </si>
  <si>
    <t>sixteen</t>
  </si>
  <si>
    <t>seventeen</t>
  </si>
  <si>
    <t>eighteen</t>
  </si>
  <si>
    <t>T</t>
  </si>
  <si>
    <t>nineteen</t>
  </si>
  <si>
    <t>twenty</t>
  </si>
  <si>
    <t>thirty</t>
  </si>
  <si>
    <t>forty</t>
  </si>
  <si>
    <t>fifty</t>
  </si>
  <si>
    <t>sixty</t>
  </si>
  <si>
    <t>seventy</t>
  </si>
  <si>
    <t>eighty</t>
  </si>
  <si>
    <t>ninety</t>
  </si>
  <si>
    <t>one hundred</t>
  </si>
  <si>
    <t>one thousand</t>
  </si>
  <si>
    <t>CONFIDENTIAL</t>
  </si>
  <si>
    <t>Name</t>
  </si>
  <si>
    <t>Employee ID</t>
  </si>
  <si>
    <t>Wayne Doorprize</t>
  </si>
  <si>
    <t>Department</t>
  </si>
  <si>
    <t>Title</t>
  </si>
  <si>
    <t>Cleaning Service Staff</t>
  </si>
  <si>
    <t>Directorate</t>
  </si>
  <si>
    <t>Operation</t>
  </si>
  <si>
    <t>Description</t>
  </si>
  <si>
    <t>Earnings</t>
  </si>
  <si>
    <t>Deductions</t>
  </si>
  <si>
    <t>Basic Salary</t>
  </si>
  <si>
    <t>Meal Allowance</t>
  </si>
  <si>
    <t>Transportation Allowance</t>
  </si>
  <si>
    <t>Medical Allowance</t>
  </si>
  <si>
    <t>Retirement Insurance</t>
  </si>
  <si>
    <t>Tax</t>
  </si>
  <si>
    <t>Payment Date</t>
  </si>
  <si>
    <t>Bank Name</t>
  </si>
  <si>
    <t>Bank Account #</t>
  </si>
  <si>
    <t>Bank Account Name</t>
  </si>
  <si>
    <t>Bank of America</t>
  </si>
  <si>
    <t>NET PAY</t>
  </si>
  <si>
    <t>© 2017 - Exceltemplate.net</t>
  </si>
  <si>
    <t>You can create your own database to be pulled in Salary Slip worksheet using VLOOKUP functions. But if you don't have time to do it, you can purchase my simple salary slip with Database spreadsheet for USD 5</t>
  </si>
  <si>
    <t>Here are some screenshots of those spreadsheets. There are 2 models, one model with salary slip data pulled by Employee Name and another model with salary slip data pulled by Employee ID</t>
  </si>
  <si>
    <t>HOW TO PURCHASE</t>
  </si>
  <si>
    <r>
      <rPr>
        <b/>
        <sz val="11"/>
        <color rgb="FF0070C0"/>
        <rFont val="Calibri"/>
        <family val="2"/>
        <scheme val="minor"/>
      </rPr>
      <t xml:space="preserve">Database Worksheet </t>
    </r>
    <r>
      <rPr>
        <sz val="11"/>
        <color theme="1"/>
        <rFont val="Calibri"/>
        <family val="2"/>
        <scheme val="minor"/>
      </rPr>
      <t>&gt; To type employee name and salaries based on months. There are 50 employee rows and 12 month tables.</t>
    </r>
  </si>
  <si>
    <r>
      <rPr>
        <b/>
        <sz val="11"/>
        <color rgb="FF0070C0"/>
        <rFont val="Calibri"/>
        <family val="2"/>
        <scheme val="minor"/>
      </rPr>
      <t xml:space="preserve">Setup Worksheet </t>
    </r>
    <r>
      <rPr>
        <sz val="11"/>
        <color theme="1"/>
        <rFont val="Calibri"/>
        <family val="2"/>
        <scheme val="minor"/>
      </rPr>
      <t>&gt; To change month names, put transfer dates, change salary titles and categories</t>
    </r>
  </si>
  <si>
    <t>USD 5</t>
  </si>
  <si>
    <t>January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</si>
</sst>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00_);_(* \(#,##0.0000\);_(* &quot;-&quot;??_);_(@_)"/>
    <numFmt numFmtId="165" formatCode="[$-409]mmmm\ d\,\ yyyy;@"/>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2"/>
      <color theme="1"/>
      <name val="Arial"/>
      <family val="2"/>
    </font>
    <font>
      <b/>
      <sz val="24"/>
      <color theme="1"/>
      <name val="Arial"/>
      <family val="2"/>
    </font>
    <font>
      <sz val="12"/>
      <color theme="1"/>
      <name val="Arial"/>
      <family val="2"/>
    </font>
    <font>
      <sz val="12"/>
      <color theme="1"/>
      <name val="Calibri"/>
      <family val="2"/>
      <scheme val="minor"/>
    </font>
    <font>
      <b/>
      <sz val="12"/>
      <color theme="0"/>
      <name val="Arial"/>
      <family val="2"/>
    </font>
    <font>
      <b/>
      <sz val="16"/>
      <color theme="1"/>
      <name val="Arial"/>
      <family val="2"/>
    </font>
    <font>
      <i/>
      <sz val="12"/>
      <color theme="1"/>
      <name val="Arial"/>
      <family val="2"/>
    </font>
    <font>
      <b/>
      <sz val="12"/>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22"/>
      <color theme="1"/>
      <name val="Arial"/>
      <family val="2"/>
    </font>
    <font>
      <b/>
      <sz val="16"/>
      <color theme="0"/>
      <name val="Arial"/>
      <family val="2"/>
    </font>
    <font>
      <b/>
      <sz val="16"/>
      <color rgb="FFFFFF00"/>
      <name val="Calibri"/>
      <family val="2"/>
      <scheme val="minor"/>
    </font>
    <font>
      <b/>
      <sz val="11"/>
      <color rgb="FF0070C0"/>
      <name val="Calibri"/>
      <family val="2"/>
      <scheme val="minor"/>
    </font>
    <font>
      <b/>
      <sz val="26"/>
      <color theme="8" tint="-0.499984740745262"/>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gray0625">
        <bgColor theme="6" tint="0.59999389629810485"/>
      </patternFill>
    </fill>
    <fill>
      <patternFill patternType="solid">
        <fgColor theme="8" tint="-0.499984740745262"/>
        <bgColor indexed="64"/>
      </patternFill>
    </fill>
    <fill>
      <patternFill patternType="solid">
        <fgColor theme="8"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theme="8" tint="-0.499984740745262"/>
      </left>
      <right/>
      <top style="thin">
        <color theme="8" tint="-0.499984740745262"/>
      </top>
      <bottom/>
      <diagonal/>
    </border>
    <border>
      <left/>
      <right/>
      <top style="thin">
        <color theme="8" tint="-0.499984740745262"/>
      </top>
      <bottom/>
      <diagonal/>
    </border>
    <border>
      <left/>
      <right style="thin">
        <color theme="8" tint="-0.499984740745262"/>
      </right>
      <top style="thin">
        <color theme="8" tint="-0.499984740745262"/>
      </top>
      <bottom/>
      <diagonal/>
    </border>
    <border>
      <left style="thin">
        <color theme="8" tint="-0.499984740745262"/>
      </left>
      <right/>
      <top/>
      <bottom/>
      <diagonal/>
    </border>
    <border>
      <left/>
      <right style="thin">
        <color theme="8" tint="-0.499984740745262"/>
      </right>
      <top/>
      <bottom/>
      <diagonal/>
    </border>
    <border>
      <left style="thin">
        <color theme="8" tint="-0.499984740745262"/>
      </left>
      <right/>
      <top/>
      <bottom style="thin">
        <color theme="8" tint="-0.499984740745262"/>
      </bottom>
      <diagonal/>
    </border>
    <border>
      <left/>
      <right/>
      <top/>
      <bottom style="thin">
        <color theme="8" tint="-0.499984740745262"/>
      </bottom>
      <diagonal/>
    </border>
    <border>
      <left/>
      <right style="thin">
        <color theme="8" tint="-0.499984740745262"/>
      </right>
      <top/>
      <bottom style="thin">
        <color theme="8" tint="-0.499984740745262"/>
      </bottom>
      <diagonal/>
    </border>
  </borders>
  <cellStyleXfs count="2">
    <xf numFmtId="0" fontId="0" fillId="0" borderId="0"/>
    <xf numFmtId="43" fontId="1" fillId="0" borderId="0" applyFont="0" applyFill="0" applyBorder="0" applyAlignment="0" applyProtection="0"/>
  </cellStyleXfs>
  <cellXfs count="102">
    <xf numFmtId="0" fontId="0" fillId="0" borderId="0" xfId="0"/>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Border="1" applyAlignment="1">
      <alignment vertical="center"/>
    </xf>
    <xf numFmtId="0" fontId="5" fillId="0" borderId="6" xfId="0" applyFont="1" applyBorder="1" applyAlignment="1">
      <alignment vertical="center"/>
    </xf>
    <xf numFmtId="0" fontId="6" fillId="0" borderId="5" xfId="0" applyFont="1" applyBorder="1" applyAlignment="1"/>
    <xf numFmtId="0" fontId="6" fillId="0" borderId="0" xfId="0" applyFont="1" applyBorder="1" applyAlignment="1"/>
    <xf numFmtId="0" fontId="6" fillId="0" borderId="6" xfId="0" applyFont="1" applyBorder="1" applyAlignment="1"/>
    <xf numFmtId="43" fontId="5" fillId="0" borderId="5" xfId="1" applyFont="1" applyBorder="1" applyAlignment="1">
      <alignment horizontal="right" vertical="center"/>
    </xf>
    <xf numFmtId="0" fontId="6" fillId="0" borderId="6" xfId="0" applyFont="1" applyBorder="1" applyAlignment="1">
      <alignment vertical="top"/>
    </xf>
    <xf numFmtId="0" fontId="5" fillId="0" borderId="3" xfId="0" applyFont="1" applyBorder="1" applyAlignment="1">
      <alignment vertical="center"/>
    </xf>
    <xf numFmtId="0" fontId="5" fillId="0" borderId="11" xfId="0" applyFont="1" applyBorder="1" applyAlignment="1">
      <alignment vertical="center"/>
    </xf>
    <xf numFmtId="0" fontId="6" fillId="0" borderId="0" xfId="0" applyFont="1" applyAlignment="1"/>
    <xf numFmtId="0" fontId="3" fillId="0" borderId="0" xfId="0" applyFont="1" applyBorder="1" applyAlignment="1">
      <alignment horizontal="center" vertical="center"/>
    </xf>
    <xf numFmtId="0" fontId="0" fillId="0" borderId="4" xfId="0" applyBorder="1"/>
    <xf numFmtId="0" fontId="0" fillId="0" borderId="6" xfId="0" applyBorder="1"/>
    <xf numFmtId="0" fontId="6" fillId="0" borderId="10" xfId="0" applyFont="1" applyBorder="1" applyAlignment="1"/>
    <xf numFmtId="0" fontId="0" fillId="0" borderId="12" xfId="0" applyBorder="1"/>
    <xf numFmtId="0" fontId="6" fillId="0" borderId="0" xfId="0" applyFont="1" applyBorder="1" applyAlignment="1">
      <alignment vertical="top"/>
    </xf>
    <xf numFmtId="43" fontId="5" fillId="0" borderId="2" xfId="1" applyFont="1" applyBorder="1" applyAlignment="1">
      <alignment vertical="center"/>
    </xf>
    <xf numFmtId="43" fontId="5" fillId="0" borderId="5" xfId="1" applyFont="1" applyBorder="1" applyAlignment="1">
      <alignment vertical="center"/>
    </xf>
    <xf numFmtId="43" fontId="6" fillId="0" borderId="5" xfId="1" applyFont="1" applyBorder="1" applyAlignment="1">
      <alignment vertical="top"/>
    </xf>
    <xf numFmtId="43" fontId="6" fillId="0" borderId="10" xfId="1" applyFont="1" applyBorder="1" applyAlignment="1">
      <alignment vertical="top"/>
    </xf>
    <xf numFmtId="0" fontId="5" fillId="0" borderId="11" xfId="0" applyFont="1" applyBorder="1" applyAlignment="1">
      <alignment horizontal="left" vertical="center"/>
    </xf>
    <xf numFmtId="0" fontId="10" fillId="0" borderId="0" xfId="0" applyFont="1" applyBorder="1" applyAlignment="1">
      <alignment horizontal="center"/>
    </xf>
    <xf numFmtId="0" fontId="5" fillId="0" borderId="5" xfId="0" applyFont="1" applyBorder="1" applyAlignment="1">
      <alignment horizontal="left" vertical="center" indent="1"/>
    </xf>
    <xf numFmtId="0" fontId="6" fillId="0" borderId="5" xfId="0" applyFont="1" applyBorder="1" applyAlignment="1">
      <alignment horizontal="left" indent="1"/>
    </xf>
    <xf numFmtId="0" fontId="5" fillId="0" borderId="2" xfId="0" applyFont="1" applyBorder="1" applyAlignment="1">
      <alignment horizontal="left" vertical="center" indent="1"/>
    </xf>
    <xf numFmtId="0" fontId="5" fillId="0" borderId="10" xfId="0" applyFont="1" applyBorder="1" applyAlignment="1">
      <alignment horizontal="left" vertical="center" indent="1"/>
    </xf>
    <xf numFmtId="0" fontId="0" fillId="0" borderId="13" xfId="0" applyBorder="1"/>
    <xf numFmtId="0" fontId="6" fillId="0" borderId="14" xfId="0" applyFont="1" applyBorder="1" applyAlignment="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6" fillId="0" borderId="19" xfId="0" applyFont="1" applyBorder="1" applyAlignment="1"/>
    <xf numFmtId="0" fontId="0" fillId="0" borderId="19" xfId="0" applyBorder="1"/>
    <xf numFmtId="0" fontId="0" fillId="0" borderId="20" xfId="0" applyBorder="1"/>
    <xf numFmtId="0" fontId="11" fillId="0" borderId="0" xfId="0" applyFont="1" applyAlignment="1"/>
    <xf numFmtId="43" fontId="0" fillId="0" borderId="0" xfId="0" applyNumberFormat="1"/>
    <xf numFmtId="0" fontId="14" fillId="0" borderId="0" xfId="0" applyFont="1"/>
    <xf numFmtId="0" fontId="2" fillId="0" borderId="0" xfId="0" applyFont="1" applyFill="1" applyBorder="1"/>
    <xf numFmtId="43" fontId="2" fillId="0" borderId="0" xfId="1" applyFont="1" applyFill="1" applyBorder="1"/>
    <xf numFmtId="0" fontId="12" fillId="0" borderId="0" xfId="0" applyFont="1" applyFill="1" applyBorder="1"/>
    <xf numFmtId="164" fontId="0" fillId="0" borderId="0" xfId="1" applyNumberFormat="1" applyFont="1"/>
    <xf numFmtId="0" fontId="12" fillId="0" borderId="0" xfId="0" applyFont="1" applyFill="1" applyBorder="1" applyAlignment="1">
      <alignment horizontal="right"/>
    </xf>
    <xf numFmtId="0" fontId="2" fillId="0" borderId="0" xfId="0" applyFont="1" applyFill="1" applyBorder="1" applyAlignment="1"/>
    <xf numFmtId="43" fontId="3" fillId="0" borderId="2" xfId="0" applyNumberFormat="1" applyFont="1" applyBorder="1" applyAlignment="1">
      <alignment vertical="center"/>
    </xf>
    <xf numFmtId="0" fontId="3" fillId="0" borderId="3" xfId="0" applyFont="1" applyBorder="1" applyAlignment="1">
      <alignment vertical="center"/>
    </xf>
    <xf numFmtId="0" fontId="13" fillId="0" borderId="9" xfId="0" applyFont="1" applyBorder="1"/>
    <xf numFmtId="165" fontId="5" fillId="0" borderId="3" xfId="0" applyNumberFormat="1" applyFont="1" applyBorder="1" applyAlignment="1">
      <alignment horizontal="left" vertical="center"/>
    </xf>
    <xf numFmtId="0" fontId="0" fillId="0" borderId="11" xfId="0" applyBorder="1"/>
    <xf numFmtId="0" fontId="0" fillId="5" borderId="23" xfId="0" applyFill="1" applyBorder="1"/>
    <xf numFmtId="0" fontId="0" fillId="0" borderId="24" xfId="0" applyBorder="1"/>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39" fontId="8" fillId="2" borderId="5" xfId="0" applyNumberFormat="1" applyFont="1" applyFill="1" applyBorder="1" applyAlignment="1">
      <alignment horizontal="center" vertical="center"/>
    </xf>
    <xf numFmtId="39" fontId="8" fillId="2" borderId="0" xfId="0" applyNumberFormat="1" applyFont="1" applyFill="1" applyBorder="1" applyAlignment="1">
      <alignment horizontal="center" vertical="center"/>
    </xf>
    <xf numFmtId="39" fontId="8" fillId="2" borderId="6" xfId="0" applyNumberFormat="1" applyFont="1" applyFill="1" applyBorder="1" applyAlignment="1">
      <alignment horizontal="center" vertical="center"/>
    </xf>
    <xf numFmtId="39" fontId="9" fillId="0" borderId="2" xfId="0" applyNumberFormat="1" applyFont="1" applyFill="1" applyBorder="1" applyAlignment="1">
      <alignment horizontal="center" vertical="center"/>
    </xf>
    <xf numFmtId="39" fontId="9" fillId="0" borderId="3" xfId="0" applyNumberFormat="1" applyFont="1" applyFill="1" applyBorder="1" applyAlignment="1">
      <alignment horizontal="center" vertical="center"/>
    </xf>
    <xf numFmtId="39" fontId="9" fillId="0" borderId="4" xfId="0" applyNumberFormat="1" applyFont="1" applyFill="1" applyBorder="1" applyAlignment="1">
      <alignment horizontal="center" vertical="center"/>
    </xf>
    <xf numFmtId="39" fontId="9" fillId="0" borderId="10" xfId="0" applyNumberFormat="1" applyFont="1" applyFill="1" applyBorder="1" applyAlignment="1">
      <alignment horizontal="center" vertical="center"/>
    </xf>
    <xf numFmtId="39" fontId="9" fillId="0" borderId="11" xfId="0" applyNumberFormat="1" applyFont="1" applyFill="1" applyBorder="1" applyAlignment="1">
      <alignment horizontal="center" vertical="center"/>
    </xf>
    <xf numFmtId="39" fontId="9" fillId="0" borderId="12" xfId="0" applyNumberFormat="1" applyFont="1" applyFill="1" applyBorder="1" applyAlignment="1">
      <alignment horizontal="center" vertical="center"/>
    </xf>
    <xf numFmtId="0" fontId="16" fillId="3" borderId="2"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2" xfId="0" applyFont="1" applyFill="1" applyBorder="1" applyAlignment="1">
      <alignment horizontal="center" vertical="center"/>
    </xf>
    <xf numFmtId="0" fontId="4" fillId="0" borderId="1" xfId="0" applyFont="1" applyBorder="1" applyAlignment="1">
      <alignment horizontal="center" vertical="center"/>
    </xf>
    <xf numFmtId="17" fontId="3" fillId="0" borderId="1" xfId="0" quotePrefix="1" applyNumberFormat="1" applyFont="1" applyBorder="1" applyAlignment="1">
      <alignment horizontal="center" vertical="center"/>
    </xf>
    <xf numFmtId="0" fontId="3" fillId="0" borderId="1" xfId="0" applyFont="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0" fillId="6" borderId="0" xfId="0" applyFill="1" applyAlignment="1">
      <alignment horizontal="left" vertical="top" wrapText="1"/>
    </xf>
    <xf numFmtId="0" fontId="17" fillId="5" borderId="21" xfId="0" applyFont="1" applyFill="1" applyBorder="1" applyAlignment="1">
      <alignment horizontal="center" vertical="center"/>
    </xf>
    <xf numFmtId="0" fontId="17" fillId="5" borderId="22" xfId="0" applyFont="1" applyFill="1" applyBorder="1" applyAlignment="1">
      <alignment horizontal="center" vertical="center"/>
    </xf>
    <xf numFmtId="0" fontId="19" fillId="6" borderId="21"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19" fillId="6" borderId="27"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5.png"/><Relationship Id="rId5" Type="http://schemas.openxmlformats.org/officeDocument/2006/relationships/hyperlink" Target="https://www.e-junkie.com/ecom/gb.php?c=single&amp;cl=192175&amp;i=1329266" TargetMode="External"/><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7</xdr:row>
      <xdr:rowOff>1</xdr:rowOff>
    </xdr:from>
    <xdr:to>
      <xdr:col>9</xdr:col>
      <xdr:colOff>228600</xdr:colOff>
      <xdr:row>17</xdr:row>
      <xdr:rowOff>57151</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388"/>
        <a:stretch/>
      </xdr:blipFill>
      <xdr:spPr>
        <a:xfrm>
          <a:off x="438150" y="1714501"/>
          <a:ext cx="5092700" cy="1898650"/>
        </a:xfrm>
        <a:prstGeom prst="rect">
          <a:avLst/>
        </a:prstGeom>
      </xdr:spPr>
    </xdr:pic>
    <xdr:clientData/>
  </xdr:twoCellAnchor>
  <xdr:twoCellAnchor>
    <xdr:from>
      <xdr:col>1</xdr:col>
      <xdr:colOff>0</xdr:colOff>
      <xdr:row>20</xdr:row>
      <xdr:rowOff>61649</xdr:rowOff>
    </xdr:from>
    <xdr:to>
      <xdr:col>20</xdr:col>
      <xdr:colOff>43775</xdr:colOff>
      <xdr:row>44</xdr:row>
      <xdr:rowOff>152401</xdr:rowOff>
    </xdr:to>
    <xdr:grpSp>
      <xdr:nvGrpSpPr>
        <xdr:cNvPr id="7" name="Group 6"/>
        <xdr:cNvGrpSpPr/>
      </xdr:nvGrpSpPr>
      <xdr:grpSpPr>
        <a:xfrm>
          <a:off x="241300" y="4925749"/>
          <a:ext cx="11232475" cy="4510352"/>
          <a:chOff x="241300" y="4258999"/>
          <a:chExt cx="11423625" cy="4510352"/>
        </a:xfrm>
      </xdr:grpSpPr>
      <xdr:pic>
        <xdr:nvPicPr>
          <xdr:cNvPr id="4" name="Picture 3"/>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916" t="6713" r="7388" b="6737"/>
          <a:stretch/>
        </xdr:blipFill>
        <xdr:spPr>
          <a:xfrm>
            <a:off x="241300" y="4258999"/>
            <a:ext cx="5981700" cy="4510352"/>
          </a:xfrm>
          <a:prstGeom prst="rect">
            <a:avLst/>
          </a:prstGeom>
        </xdr:spPr>
      </xdr:pic>
      <xdr:pic>
        <xdr:nvPicPr>
          <xdr:cNvPr id="3" name="Picture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509" t="8727" r="9400" b="6879"/>
          <a:stretch/>
        </xdr:blipFill>
        <xdr:spPr>
          <a:xfrm>
            <a:off x="6014095" y="4374372"/>
            <a:ext cx="5650830" cy="4382278"/>
          </a:xfrm>
          <a:prstGeom prst="rect">
            <a:avLst/>
          </a:prstGeom>
        </xdr:spPr>
      </xdr:pic>
    </xdr:grpSp>
    <xdr:clientData/>
  </xdr:twoCellAnchor>
  <xdr:twoCellAnchor editAs="oneCell">
    <xdr:from>
      <xdr:col>16</xdr:col>
      <xdr:colOff>414289</xdr:colOff>
      <xdr:row>2</xdr:row>
      <xdr:rowOff>146050</xdr:rowOff>
    </xdr:from>
    <xdr:to>
      <xdr:col>20</xdr:col>
      <xdr:colOff>419101</xdr:colOff>
      <xdr:row>18</xdr:row>
      <xdr:rowOff>711200</xdr:rowOff>
    </xdr:to>
    <xdr:pic>
      <xdr:nvPicPr>
        <xdr:cNvPr id="6" name="Picture 5"/>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 r="1927"/>
        <a:stretch/>
      </xdr:blipFill>
      <xdr:spPr>
        <a:xfrm>
          <a:off x="9482089" y="768350"/>
          <a:ext cx="2367012" cy="3835400"/>
        </a:xfrm>
        <a:prstGeom prst="rect">
          <a:avLst/>
        </a:prstGeom>
      </xdr:spPr>
    </xdr:pic>
    <xdr:clientData/>
  </xdr:twoCellAnchor>
  <xdr:twoCellAnchor editAs="oneCell">
    <xdr:from>
      <xdr:col>14</xdr:col>
      <xdr:colOff>25400</xdr:colOff>
      <xdr:row>2</xdr:row>
      <xdr:rowOff>177800</xdr:rowOff>
    </xdr:from>
    <xdr:to>
      <xdr:col>16</xdr:col>
      <xdr:colOff>488950</xdr:colOff>
      <xdr:row>5</xdr:row>
      <xdr:rowOff>134010</xdr:rowOff>
    </xdr:to>
    <xdr:pic>
      <xdr:nvPicPr>
        <xdr:cNvPr id="8" name="Picture 7">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8026400" y="800100"/>
          <a:ext cx="1530350" cy="8325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tabSelected="1" workbookViewId="0">
      <selection activeCell="E5" sqref="E5:F5"/>
    </sheetView>
  </sheetViews>
  <sheetFormatPr defaultColWidth="0" defaultRowHeight="15.5" x14ac:dyDescent="0.35"/>
  <cols>
    <col min="1" max="1" width="3.54296875" customWidth="1"/>
    <col min="2" max="2" width="2.81640625" customWidth="1"/>
    <col min="3" max="3" width="30.81640625" style="13" customWidth="1"/>
    <col min="4" max="4" width="2.81640625" style="13" customWidth="1"/>
    <col min="5" max="6" width="30.81640625" style="13" customWidth="1"/>
    <col min="7" max="7" width="2.81640625" style="13" customWidth="1"/>
    <col min="8" max="8" width="30.81640625" style="13" customWidth="1"/>
    <col min="9" max="10" width="2.81640625" customWidth="1"/>
    <col min="11" max="11" width="8.90625" customWidth="1"/>
    <col min="12" max="16384" width="8.90625" hidden="1"/>
  </cols>
  <sheetData>
    <row r="1" spans="2:10" ht="16.25" thickBot="1" x14ac:dyDescent="0.35"/>
    <row r="2" spans="2:10" ht="16.25" thickTop="1" x14ac:dyDescent="0.3">
      <c r="B2" s="30"/>
      <c r="C2" s="31"/>
      <c r="D2" s="31"/>
      <c r="E2" s="31"/>
      <c r="F2" s="31"/>
      <c r="G2" s="31"/>
      <c r="H2" s="31"/>
      <c r="I2" s="32"/>
      <c r="J2" s="33"/>
    </row>
    <row r="3" spans="2:10" ht="25" customHeight="1" x14ac:dyDescent="0.35">
      <c r="B3" s="34"/>
      <c r="C3" s="70" t="s">
        <v>6</v>
      </c>
      <c r="D3" s="71"/>
      <c r="E3" s="76" t="s">
        <v>7</v>
      </c>
      <c r="F3" s="76"/>
      <c r="G3" s="79" t="s">
        <v>39</v>
      </c>
      <c r="H3" s="80"/>
      <c r="I3" s="81"/>
      <c r="J3" s="35"/>
    </row>
    <row r="4" spans="2:10" ht="25" customHeight="1" x14ac:dyDescent="0.35">
      <c r="B4" s="34"/>
      <c r="C4" s="72"/>
      <c r="D4" s="73"/>
      <c r="E4" s="76"/>
      <c r="F4" s="76"/>
      <c r="G4" s="82"/>
      <c r="H4" s="83"/>
      <c r="I4" s="84"/>
      <c r="J4" s="35"/>
    </row>
    <row r="5" spans="2:10" ht="25" customHeight="1" x14ac:dyDescent="0.35">
      <c r="B5" s="34"/>
      <c r="C5" s="74"/>
      <c r="D5" s="75"/>
      <c r="E5" s="77" t="s">
        <v>70</v>
      </c>
      <c r="F5" s="78"/>
      <c r="G5" s="85"/>
      <c r="H5" s="86"/>
      <c r="I5" s="87"/>
      <c r="J5" s="35"/>
    </row>
    <row r="6" spans="2:10" ht="10" customHeight="1" x14ac:dyDescent="0.3">
      <c r="B6" s="34"/>
      <c r="C6" s="1"/>
      <c r="D6" s="2"/>
      <c r="E6" s="3"/>
      <c r="F6" s="1"/>
      <c r="G6" s="2"/>
      <c r="H6" s="2"/>
      <c r="I6" s="15"/>
      <c r="J6" s="35"/>
    </row>
    <row r="7" spans="2:10" ht="25" customHeight="1" x14ac:dyDescent="0.3">
      <c r="B7" s="34"/>
      <c r="C7" s="26" t="s">
        <v>40</v>
      </c>
      <c r="D7" s="14" t="s">
        <v>0</v>
      </c>
      <c r="E7" s="5" t="s">
        <v>42</v>
      </c>
      <c r="F7" s="26" t="s">
        <v>44</v>
      </c>
      <c r="G7" s="14" t="s">
        <v>0</v>
      </c>
      <c r="H7" s="4" t="s">
        <v>45</v>
      </c>
      <c r="I7" s="16"/>
      <c r="J7" s="35"/>
    </row>
    <row r="8" spans="2:10" ht="25" customHeight="1" x14ac:dyDescent="0.3">
      <c r="B8" s="34"/>
      <c r="C8" s="26" t="s">
        <v>41</v>
      </c>
      <c r="D8" s="14" t="s">
        <v>0</v>
      </c>
      <c r="E8" s="5" t="s">
        <v>1</v>
      </c>
      <c r="F8" s="26" t="s">
        <v>46</v>
      </c>
      <c r="G8" s="14" t="s">
        <v>0</v>
      </c>
      <c r="H8" s="4" t="s">
        <v>47</v>
      </c>
      <c r="I8" s="16"/>
      <c r="J8" s="35"/>
    </row>
    <row r="9" spans="2:10" ht="25" customHeight="1" x14ac:dyDescent="0.3">
      <c r="B9" s="34"/>
      <c r="C9" s="27"/>
      <c r="D9" s="25"/>
      <c r="E9" s="8"/>
      <c r="F9" s="26" t="s">
        <v>43</v>
      </c>
      <c r="G9" s="14" t="s">
        <v>0</v>
      </c>
      <c r="H9" s="4" t="s">
        <v>2</v>
      </c>
      <c r="I9" s="16"/>
      <c r="J9" s="35"/>
    </row>
    <row r="10" spans="2:10" ht="10" customHeight="1" x14ac:dyDescent="0.3">
      <c r="B10" s="34"/>
      <c r="C10" s="6"/>
      <c r="D10" s="7"/>
      <c r="E10" s="8"/>
      <c r="F10" s="17"/>
      <c r="G10" s="12"/>
      <c r="H10" s="12"/>
      <c r="I10" s="18"/>
      <c r="J10" s="35"/>
    </row>
    <row r="11" spans="2:10" ht="25" customHeight="1" x14ac:dyDescent="0.3">
      <c r="B11" s="34"/>
      <c r="C11" s="90" t="s">
        <v>48</v>
      </c>
      <c r="D11" s="92"/>
      <c r="E11" s="91"/>
      <c r="F11" s="90" t="s">
        <v>49</v>
      </c>
      <c r="G11" s="91"/>
      <c r="H11" s="88" t="s">
        <v>50</v>
      </c>
      <c r="I11" s="89"/>
      <c r="J11" s="35"/>
    </row>
    <row r="12" spans="2:10" ht="10" customHeight="1" x14ac:dyDescent="0.3">
      <c r="B12" s="34"/>
      <c r="C12" s="26"/>
      <c r="D12" s="4"/>
      <c r="E12" s="5"/>
      <c r="F12" s="9"/>
      <c r="G12" s="4"/>
      <c r="H12" s="20"/>
      <c r="I12" s="15"/>
      <c r="J12" s="35"/>
    </row>
    <row r="13" spans="2:10" ht="25" customHeight="1" x14ac:dyDescent="0.3">
      <c r="B13" s="34"/>
      <c r="C13" s="26" t="s">
        <v>51</v>
      </c>
      <c r="D13" s="4"/>
      <c r="E13" s="5"/>
      <c r="F13" s="9">
        <v>2000</v>
      </c>
      <c r="G13" s="4"/>
      <c r="H13" s="21"/>
      <c r="I13" s="16"/>
      <c r="J13" s="35"/>
    </row>
    <row r="14" spans="2:10" ht="25" customHeight="1" x14ac:dyDescent="0.3">
      <c r="B14" s="34"/>
      <c r="C14" s="26" t="s">
        <v>52</v>
      </c>
      <c r="D14" s="4"/>
      <c r="E14" s="5"/>
      <c r="F14" s="9">
        <v>300</v>
      </c>
      <c r="G14" s="4"/>
      <c r="H14" s="21"/>
      <c r="I14" s="16"/>
      <c r="J14" s="35"/>
    </row>
    <row r="15" spans="2:10" ht="25" customHeight="1" x14ac:dyDescent="0.3">
      <c r="B15" s="34"/>
      <c r="C15" s="26" t="s">
        <v>53</v>
      </c>
      <c r="D15" s="4"/>
      <c r="E15" s="5"/>
      <c r="F15" s="9">
        <v>300</v>
      </c>
      <c r="G15" s="4"/>
      <c r="H15" s="21"/>
      <c r="I15" s="16"/>
      <c r="J15" s="35"/>
    </row>
    <row r="16" spans="2:10" ht="25" customHeight="1" x14ac:dyDescent="0.3">
      <c r="B16" s="34"/>
      <c r="C16" s="26" t="s">
        <v>54</v>
      </c>
      <c r="D16" s="4"/>
      <c r="E16" s="5"/>
      <c r="F16" s="9">
        <v>300</v>
      </c>
      <c r="G16" s="4"/>
      <c r="H16" s="21"/>
      <c r="I16" s="16"/>
      <c r="J16" s="35"/>
    </row>
    <row r="17" spans="2:10" ht="25" customHeight="1" x14ac:dyDescent="0.3">
      <c r="B17" s="34"/>
      <c r="C17" s="26" t="s">
        <v>55</v>
      </c>
      <c r="D17" s="4"/>
      <c r="E17" s="10"/>
      <c r="F17" s="9"/>
      <c r="G17" s="19"/>
      <c r="H17" s="9">
        <v>25</v>
      </c>
      <c r="I17" s="16"/>
      <c r="J17" s="35"/>
    </row>
    <row r="18" spans="2:10" ht="25" customHeight="1" x14ac:dyDescent="0.3">
      <c r="B18" s="34"/>
      <c r="C18" s="26" t="s">
        <v>56</v>
      </c>
      <c r="D18" s="4"/>
      <c r="E18" s="10"/>
      <c r="F18" s="9"/>
      <c r="G18" s="19"/>
      <c r="H18" s="22">
        <v>25</v>
      </c>
      <c r="I18" s="16"/>
      <c r="J18" s="35"/>
    </row>
    <row r="19" spans="2:10" ht="25" customHeight="1" x14ac:dyDescent="0.3">
      <c r="B19" s="34"/>
      <c r="C19" s="26"/>
      <c r="D19" s="4"/>
      <c r="E19" s="10"/>
      <c r="F19" s="9"/>
      <c r="G19" s="19"/>
      <c r="H19" s="22"/>
      <c r="I19" s="16"/>
      <c r="J19" s="35"/>
    </row>
    <row r="20" spans="2:10" ht="25" customHeight="1" x14ac:dyDescent="0.3">
      <c r="B20" s="34"/>
      <c r="C20" s="26"/>
      <c r="D20" s="4"/>
      <c r="E20" s="5"/>
      <c r="F20" s="9"/>
      <c r="G20" s="19"/>
      <c r="H20" s="22"/>
      <c r="I20" s="16"/>
      <c r="J20" s="35"/>
    </row>
    <row r="21" spans="2:10" ht="10" customHeight="1" x14ac:dyDescent="0.35">
      <c r="B21" s="34"/>
      <c r="C21" s="26"/>
      <c r="D21" s="4"/>
      <c r="E21" s="4"/>
      <c r="F21" s="9"/>
      <c r="G21" s="19"/>
      <c r="H21" s="23"/>
      <c r="I21" s="18"/>
      <c r="J21" s="35"/>
    </row>
    <row r="22" spans="2:10" ht="25" customHeight="1" x14ac:dyDescent="0.35">
      <c r="B22" s="34"/>
      <c r="C22" s="28" t="s">
        <v>3</v>
      </c>
      <c r="D22" s="11"/>
      <c r="E22" s="11"/>
      <c r="F22" s="49">
        <f>SUM(F13:F20)</f>
        <v>2900</v>
      </c>
      <c r="G22" s="50"/>
      <c r="H22" s="49">
        <f>SUM(H13:H20)</f>
        <v>50</v>
      </c>
      <c r="I22" s="51"/>
      <c r="J22" s="35"/>
    </row>
    <row r="23" spans="2:10" ht="25" customHeight="1" x14ac:dyDescent="0.35">
      <c r="B23" s="34"/>
      <c r="C23" s="28" t="s">
        <v>57</v>
      </c>
      <c r="D23" s="11" t="s">
        <v>0</v>
      </c>
      <c r="E23" s="52">
        <v>42763</v>
      </c>
      <c r="F23" s="90" t="s">
        <v>62</v>
      </c>
      <c r="G23" s="92"/>
      <c r="H23" s="92"/>
      <c r="I23" s="91"/>
      <c r="J23" s="35"/>
    </row>
    <row r="24" spans="2:10" ht="25" customHeight="1" x14ac:dyDescent="0.35">
      <c r="B24" s="34"/>
      <c r="C24" s="26" t="s">
        <v>58</v>
      </c>
      <c r="D24" s="4" t="s">
        <v>0</v>
      </c>
      <c r="E24" s="4" t="s">
        <v>61</v>
      </c>
      <c r="F24" s="61">
        <f>F22-H22</f>
        <v>2850</v>
      </c>
      <c r="G24" s="62"/>
      <c r="H24" s="62"/>
      <c r="I24" s="63"/>
      <c r="J24" s="35"/>
    </row>
    <row r="25" spans="2:10" ht="25" customHeight="1" x14ac:dyDescent="0.35">
      <c r="B25" s="34"/>
      <c r="C25" s="26" t="s">
        <v>60</v>
      </c>
      <c r="D25" s="4" t="s">
        <v>0</v>
      </c>
      <c r="E25" s="4" t="s">
        <v>42</v>
      </c>
      <c r="F25" s="64" t="str">
        <f>HurufTerbilang</f>
        <v xml:space="preserve">Two Thousand Eight Hundred Fifty Dollars  </v>
      </c>
      <c r="G25" s="65"/>
      <c r="H25" s="65"/>
      <c r="I25" s="66"/>
      <c r="J25" s="35"/>
    </row>
    <row r="26" spans="2:10" ht="25" customHeight="1" x14ac:dyDescent="0.35">
      <c r="B26" s="34"/>
      <c r="C26" s="29" t="s">
        <v>59</v>
      </c>
      <c r="D26" s="12" t="s">
        <v>0</v>
      </c>
      <c r="E26" s="24">
        <v>1234567890</v>
      </c>
      <c r="F26" s="67"/>
      <c r="G26" s="68"/>
      <c r="H26" s="68"/>
      <c r="I26" s="69"/>
      <c r="J26" s="35"/>
    </row>
    <row r="27" spans="2:10" ht="16" thickBot="1" x14ac:dyDescent="0.4">
      <c r="B27" s="36"/>
      <c r="C27" s="37"/>
      <c r="D27" s="37"/>
      <c r="E27" s="37"/>
      <c r="F27" s="37"/>
      <c r="G27" s="37"/>
      <c r="H27" s="37"/>
      <c r="I27" s="38"/>
      <c r="J27" s="39"/>
    </row>
    <row r="28" spans="2:10" ht="16" thickTop="1" x14ac:dyDescent="0.35">
      <c r="C28" s="40"/>
    </row>
    <row r="29" spans="2:10" x14ac:dyDescent="0.35">
      <c r="C29" s="40" t="s">
        <v>63</v>
      </c>
    </row>
  </sheetData>
  <mergeCells count="10">
    <mergeCell ref="F24:I24"/>
    <mergeCell ref="F25:I26"/>
    <mergeCell ref="C3:D5"/>
    <mergeCell ref="E3:F4"/>
    <mergeCell ref="E5:F5"/>
    <mergeCell ref="G3:I5"/>
    <mergeCell ref="H11:I11"/>
    <mergeCell ref="F11:G11"/>
    <mergeCell ref="C11:E11"/>
    <mergeCell ref="F23:I23"/>
  </mergeCells>
  <printOptions horizontalCentered="1" verticalCentered="1"/>
  <pageMargins left="0.19685039370078741" right="0.19685039370078741" top="0.19685039370078741" bottom="0.19685039370078741" header="0.31496062992125984" footer="0.31496062992125984"/>
  <pageSetup paperSize="11" scale="6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1"/>
  <sheetViews>
    <sheetView workbookViewId="0">
      <selection activeCell="E10" sqref="E10"/>
    </sheetView>
  </sheetViews>
  <sheetFormatPr defaultRowHeight="14.5" x14ac:dyDescent="0.35"/>
  <cols>
    <col min="1" max="1" width="5.6328125" customWidth="1"/>
    <col min="2" max="2" width="8" customWidth="1"/>
    <col min="3" max="4" width="4.36328125" customWidth="1"/>
    <col min="5" max="5" width="3.6328125" customWidth="1"/>
    <col min="6" max="6" width="5.453125" customWidth="1"/>
    <col min="7" max="7" width="4.1796875" customWidth="1"/>
    <col min="8" max="8" width="6.1796875" customWidth="1"/>
    <col min="34" max="34" width="21.81640625" bestFit="1" customWidth="1"/>
    <col min="37" max="37" width="8.90625" style="42"/>
    <col min="38" max="38" width="26.36328125" style="43" hidden="1" customWidth="1"/>
    <col min="39" max="40" width="9" style="43" hidden="1" customWidth="1"/>
    <col min="41" max="41" width="11.6328125" style="43" hidden="1" customWidth="1"/>
    <col min="42" max="42" width="12.81640625" style="43" hidden="1" customWidth="1"/>
    <col min="43" max="43" width="9" style="43" hidden="1" customWidth="1"/>
    <col min="44" max="44" width="14.453125" style="43" hidden="1" customWidth="1"/>
    <col min="45" max="45" width="4.36328125" style="43" hidden="1" customWidth="1"/>
    <col min="46" max="47" width="8.90625" style="42"/>
  </cols>
  <sheetData>
    <row r="1" spans="1:45" ht="14.4" x14ac:dyDescent="0.3">
      <c r="A1" s="41"/>
    </row>
    <row r="2" spans="1:45" ht="14.4" x14ac:dyDescent="0.3">
      <c r="AL2" s="44">
        <f>IFERROR(LEFT(AL5,FIND(".",AL5)-1),AL5)</f>
        <v>2850</v>
      </c>
      <c r="AM2" s="45">
        <v>1</v>
      </c>
      <c r="AN2" s="45" t="str">
        <f>IF(LEFT(AL3,1)="A","",VALUE(LEFT(AL3,1)))</f>
        <v/>
      </c>
      <c r="AO2" s="45" t="str">
        <f>IFERROR(IF(AN2&lt;&gt;"",VLOOKUP(AN2,terbilang,2,FALSE),""),"")</f>
        <v/>
      </c>
      <c r="AP2" s="45" t="str">
        <f>IF(AN2&lt;&gt;"","quadrillion","")</f>
        <v/>
      </c>
      <c r="AQ2" s="43">
        <v>1</v>
      </c>
      <c r="AR2" s="43" t="s">
        <v>8</v>
      </c>
      <c r="AS2" s="43" t="s">
        <v>4</v>
      </c>
    </row>
    <row r="3" spans="1:45" ht="14.4" x14ac:dyDescent="0.3">
      <c r="AL3" s="43" t="str">
        <f>IF(AS12="M",REPT("A",16-LEN(AL2))&amp;AL2,"")</f>
        <v>AAAAAAAAAAAA2850</v>
      </c>
      <c r="AM3" s="45">
        <v>2</v>
      </c>
      <c r="AN3" s="45" t="str">
        <f t="shared" ref="AN3:AN17" si="0">IF(MID($AL$3,AM3,1)="A","",VALUE(MID($AL$3,AM3,1)))</f>
        <v/>
      </c>
      <c r="AO3" s="45" t="str">
        <f>IFERROR(IF(AN3&lt;&gt;"",VLOOKUP(AN3,terbilang,2,FALSE),""),"")</f>
        <v/>
      </c>
      <c r="AP3" s="45" t="str">
        <f>IF(AN3&lt;&gt;"",IF(AN3&gt;0,"hundred",""),"")</f>
        <v/>
      </c>
      <c r="AQ3" s="43">
        <v>2</v>
      </c>
      <c r="AR3" s="43" t="s">
        <v>9</v>
      </c>
      <c r="AS3" s="43" t="s">
        <v>4</v>
      </c>
    </row>
    <row r="4" spans="1:45" ht="14.4" x14ac:dyDescent="0.3">
      <c r="AL4" s="43" t="e">
        <f>RIGHT(AL5,LEN(AL5)-FIND(".",AL5,1))</f>
        <v>#VALUE!</v>
      </c>
      <c r="AM4" s="45">
        <v>3</v>
      </c>
      <c r="AN4" s="45" t="str">
        <f t="shared" si="0"/>
        <v/>
      </c>
      <c r="AO4" s="45" t="str">
        <f>IFERROR(IF(AN4=1,VLOOKUP(VALUE(AN4&amp;AN5),terbilang,2,FALSE),IF(AN5=0,VLOOKUP(VALUE(AN4&amp;0),terbilang,2,FALSE),VLOOKUP(VALUE(AN4&amp;0),terbilang,2,FALSE)&amp;"-"&amp;VLOOKUP(AN5,terbilang,2,FALSE))),"")</f>
        <v/>
      </c>
      <c r="AP4" s="45"/>
      <c r="AQ4" s="43">
        <v>3</v>
      </c>
      <c r="AR4" s="43" t="s">
        <v>10</v>
      </c>
      <c r="AS4" s="43" t="s">
        <v>4</v>
      </c>
    </row>
    <row r="5" spans="1:45" ht="14.4" x14ac:dyDescent="0.3">
      <c r="AL5" s="44">
        <f>ROUND(AngkaTerbilang,2)</f>
        <v>2850</v>
      </c>
      <c r="AM5" s="45">
        <v>4</v>
      </c>
      <c r="AN5" s="45" t="str">
        <f t="shared" si="0"/>
        <v/>
      </c>
      <c r="AO5" s="45" t="str">
        <f>IFERROR(IF(AN5&lt;&gt;"",IF(AND(AN4&lt;&gt;"",AN4&gt;0),"",VLOOKUP(AN5,terbilang,2,FALSE)),""),"")</f>
        <v/>
      </c>
      <c r="AP5" s="45" t="str">
        <f>IF(AN5&lt;&gt;"",IF(AND(AN3=0,AN4=0,AN5=0),"","trillion"),"")</f>
        <v/>
      </c>
      <c r="AQ5" s="43">
        <v>4</v>
      </c>
      <c r="AR5" s="43" t="s">
        <v>11</v>
      </c>
      <c r="AS5" s="43" t="s">
        <v>4</v>
      </c>
    </row>
    <row r="6" spans="1:45" ht="14.4" x14ac:dyDescent="0.3">
      <c r="AM6" s="45">
        <v>5</v>
      </c>
      <c r="AN6" s="45" t="str">
        <f t="shared" si="0"/>
        <v/>
      </c>
      <c r="AO6" s="45" t="str">
        <f>IFERROR(IF(AN6&lt;&gt;"",VLOOKUP(AN6,terbilang,2,FALSE),""),"")</f>
        <v/>
      </c>
      <c r="AP6" s="45" t="str">
        <f>IF(AN6&lt;&gt;"",IF(AN6&gt;0,"hundred",""),"")</f>
        <v/>
      </c>
      <c r="AQ6" s="43">
        <v>5</v>
      </c>
      <c r="AR6" s="43" t="s">
        <v>12</v>
      </c>
      <c r="AS6" s="43" t="s">
        <v>4</v>
      </c>
    </row>
    <row r="7" spans="1:45" ht="14.4" x14ac:dyDescent="0.3">
      <c r="AM7" s="45">
        <v>6</v>
      </c>
      <c r="AN7" s="45" t="str">
        <f t="shared" si="0"/>
        <v/>
      </c>
      <c r="AO7" s="45" t="str">
        <f>IFERROR(IF(AN7=1,VLOOKUP(VALUE(AN7&amp;AN8),terbilang,2,FALSE),IF(AN8=0,VLOOKUP(VALUE(AN7&amp;0),terbilang,2,FALSE),VLOOKUP(VALUE(AN7&amp;0),terbilang,2,FALSE)&amp;"-"&amp;VLOOKUP(AN8,terbilang,2,FALSE))),"")</f>
        <v/>
      </c>
      <c r="AP7" s="45"/>
      <c r="AQ7" s="43">
        <v>6</v>
      </c>
      <c r="AR7" s="43" t="s">
        <v>13</v>
      </c>
      <c r="AS7" s="43" t="s">
        <v>5</v>
      </c>
    </row>
    <row r="8" spans="1:45" ht="14.4" x14ac:dyDescent="0.3">
      <c r="AH8" s="46"/>
      <c r="AM8" s="45">
        <v>7</v>
      </c>
      <c r="AN8" s="45" t="str">
        <f t="shared" si="0"/>
        <v/>
      </c>
      <c r="AO8" s="45" t="str">
        <f>IFERROR(IF(AN8&lt;&gt;"",IF(AND(AN7&lt;&gt;"",AN7&gt;0),"",VLOOKUP(AN8,terbilang,2,FALSE)),""),"")</f>
        <v/>
      </c>
      <c r="AP8" s="45" t="str">
        <f>IF(AN8&lt;&gt;"",IF(AND(AN6=0,AN7=0,AN8=0),"","billion"),"")</f>
        <v/>
      </c>
      <c r="AQ8" s="43">
        <v>7</v>
      </c>
      <c r="AR8" s="43" t="s">
        <v>14</v>
      </c>
      <c r="AS8" s="43" t="s">
        <v>5</v>
      </c>
    </row>
    <row r="9" spans="1:45" ht="14.4" x14ac:dyDescent="0.3">
      <c r="AM9" s="45">
        <v>8</v>
      </c>
      <c r="AN9" s="45" t="str">
        <f t="shared" si="0"/>
        <v/>
      </c>
      <c r="AO9" s="45" t="str">
        <f>IFERROR(IF(AN9&lt;&gt;"",VLOOKUP(AN9,terbilang,2,FALSE),""),"")</f>
        <v/>
      </c>
      <c r="AP9" s="45" t="str">
        <f>IF(AN9&lt;&gt;"",IF(AN9&gt;0,"hundred",""),"")</f>
        <v/>
      </c>
      <c r="AQ9" s="43">
        <v>8</v>
      </c>
      <c r="AR9" s="43" t="s">
        <v>15</v>
      </c>
      <c r="AS9" s="43" t="s">
        <v>5</v>
      </c>
    </row>
    <row r="10" spans="1:45" ht="14.4" x14ac:dyDescent="0.3">
      <c r="AM10" s="45">
        <v>9</v>
      </c>
      <c r="AN10" s="45" t="str">
        <f t="shared" si="0"/>
        <v/>
      </c>
      <c r="AO10" s="45" t="str">
        <f>IFERROR(IF(AN10=1,VLOOKUP(VALUE(AN10&amp;AN11),terbilang,2,FALSE),IF(AN11=0,VLOOKUP(VALUE(AN10&amp;0),terbilang,2,FALSE),VLOOKUP(VALUE(AN10&amp;0),terbilang,2,FALSE)&amp;"-"&amp;VLOOKUP(AN11,terbilang,2,FALSE))),"")</f>
        <v/>
      </c>
      <c r="AP10" s="45"/>
      <c r="AQ10" s="43">
        <v>9</v>
      </c>
      <c r="AR10" s="43" t="s">
        <v>16</v>
      </c>
      <c r="AS10" s="43" t="s">
        <v>5</v>
      </c>
    </row>
    <row r="11" spans="1:45" ht="14.4" x14ac:dyDescent="0.3">
      <c r="AM11" s="45">
        <v>10</v>
      </c>
      <c r="AN11" s="45" t="str">
        <f t="shared" si="0"/>
        <v/>
      </c>
      <c r="AO11" s="45" t="str">
        <f>IFERROR(IF(AN11&lt;&gt;"",IF(AND(AN10&lt;&gt;"",AN10&gt;0),"",VLOOKUP(AN11,terbilang,2,FALSE)),""),"")</f>
        <v/>
      </c>
      <c r="AP11" s="45" t="str">
        <f>IF(AN11&lt;&gt;"",IF(AND(AN9=0,AN10=0,AN11=0),"","million"),"")</f>
        <v/>
      </c>
      <c r="AQ11" s="43">
        <v>10</v>
      </c>
      <c r="AR11" s="43" t="s">
        <v>17</v>
      </c>
      <c r="AS11" s="43" t="s">
        <v>5</v>
      </c>
    </row>
    <row r="12" spans="1:45" ht="14.4" x14ac:dyDescent="0.3">
      <c r="AM12" s="45">
        <v>11</v>
      </c>
      <c r="AN12" s="45" t="str">
        <f>IF(AND(MID($AL$3,AM12,1)="A",AS6="R"),"",VALUE(MID($AL$3,AM12,1)))</f>
        <v/>
      </c>
      <c r="AO12" s="45" t="str">
        <f>IFERROR(IF(AN12&lt;&gt;"",VLOOKUP(AN12,terbilang,2,FALSE),""),"")</f>
        <v/>
      </c>
      <c r="AP12" s="45" t="str">
        <f>IF(AN12&lt;&gt;"",IF(AN12&gt;0,"hundred",""),"")</f>
        <v/>
      </c>
      <c r="AQ12" s="43">
        <v>11</v>
      </c>
      <c r="AR12" s="43" t="s">
        <v>18</v>
      </c>
      <c r="AS12" s="43" t="s">
        <v>5</v>
      </c>
    </row>
    <row r="13" spans="1:45" ht="14.4" x14ac:dyDescent="0.3">
      <c r="AM13" s="45">
        <v>12</v>
      </c>
      <c r="AN13" s="45" t="str">
        <f t="shared" si="0"/>
        <v/>
      </c>
      <c r="AO13" s="45" t="str">
        <f>IFERROR(IF(AN13=1,VLOOKUP(VALUE(AN13&amp;AN14),terbilang,2,FALSE),IF(AN14=0,VLOOKUP(VALUE(AN13&amp;0),terbilang,2,FALSE),VLOOKUP(VALUE(AN13&amp;0),terbilang,2,FALSE)&amp;"-"&amp;VLOOKUP(AN14,terbilang,2,FALSE))),"")</f>
        <v/>
      </c>
      <c r="AP13" s="45"/>
      <c r="AQ13" s="43">
        <v>12</v>
      </c>
      <c r="AR13" s="43" t="s">
        <v>19</v>
      </c>
      <c r="AS13" s="43" t="s">
        <v>5</v>
      </c>
    </row>
    <row r="14" spans="1:45" ht="14.4" x14ac:dyDescent="0.3">
      <c r="AM14" s="45">
        <v>13</v>
      </c>
      <c r="AN14" s="45">
        <f t="shared" si="0"/>
        <v>2</v>
      </c>
      <c r="AO14" s="45" t="str">
        <f>IFERROR(IF(AN14&lt;&gt;"",IF(AND(AN13&lt;&gt;"",AN13&gt;0),"",VLOOKUP(AN14,terbilang,2,FALSE)),""),"")</f>
        <v>two</v>
      </c>
      <c r="AP14" s="45" t="str">
        <f>IF(AN14&lt;&gt;"",IF(AND(AN12=0,AN13=0,AN14=0),"","thousand"),"")</f>
        <v>thousand</v>
      </c>
      <c r="AQ14" s="43">
        <v>13</v>
      </c>
      <c r="AR14" s="43" t="s">
        <v>20</v>
      </c>
      <c r="AS14" s="43" t="s">
        <v>21</v>
      </c>
    </row>
    <row r="15" spans="1:45" ht="14.4" x14ac:dyDescent="0.3">
      <c r="AM15" s="45">
        <v>14</v>
      </c>
      <c r="AN15" s="45">
        <f t="shared" si="0"/>
        <v>8</v>
      </c>
      <c r="AO15" s="45" t="str">
        <f>IFERROR(IF(AND(AN15&lt;&gt;"",AS13="M"),VLOOKUP(AN15,terbilang,2,FALSE),""),"")</f>
        <v>eight</v>
      </c>
      <c r="AP15" s="45" t="str">
        <f>IF(AN15&lt;&gt;"",IF(AN15&gt;0,"hundred",""),"")</f>
        <v>hundred</v>
      </c>
      <c r="AQ15" s="43">
        <v>14</v>
      </c>
      <c r="AR15" s="43" t="s">
        <v>22</v>
      </c>
      <c r="AS15" s="43" t="s">
        <v>21</v>
      </c>
    </row>
    <row r="16" spans="1:45" ht="14.4" x14ac:dyDescent="0.3">
      <c r="AM16" s="45">
        <v>15</v>
      </c>
      <c r="AN16" s="45">
        <f t="shared" si="0"/>
        <v>5</v>
      </c>
      <c r="AO16" s="45" t="str">
        <f>IFERROR(IF(AN16=1,VLOOKUP(VALUE(AN16&amp;AN17),terbilang,2,FALSE),IF(AN17=0,VLOOKUP(VALUE(AN16&amp;0),terbilang,2,FALSE),VLOOKUP(VALUE(AN16&amp;0),terbilang,2,FALSE)&amp;"-"&amp;VLOOKUP(AN17,terbilang,2,FALSE))),"")</f>
        <v>fifty</v>
      </c>
      <c r="AP16" s="45"/>
      <c r="AQ16" s="43">
        <v>15</v>
      </c>
      <c r="AR16" s="43" t="s">
        <v>23</v>
      </c>
      <c r="AS16" s="43" t="s">
        <v>21</v>
      </c>
    </row>
    <row r="17" spans="38:45" ht="14.4" x14ac:dyDescent="0.3">
      <c r="AM17" s="45">
        <v>16</v>
      </c>
      <c r="AN17" s="45">
        <f t="shared" si="0"/>
        <v>0</v>
      </c>
      <c r="AO17" s="45" t="str">
        <f>IFERROR(IF(AN16=0,VLOOKUP(AN17,terbilang,2,FALSE),IF(AND(AN17&lt;&gt;"",AN16=""),VLOOKUP(AN17,terbilang,2,FALSE),"")),"")</f>
        <v/>
      </c>
      <c r="AP17" s="45" t="str">
        <f>IF(AND(AN17&lt;&gt;"",AS18="E"),IF(OR(AN16&lt;&gt;"",AN17&gt;1),"dollars","dollar"),"")</f>
        <v>dollars</v>
      </c>
      <c r="AQ17" s="43">
        <v>16</v>
      </c>
      <c r="AR17" s="43" t="s">
        <v>24</v>
      </c>
      <c r="AS17" s="43" t="s">
        <v>21</v>
      </c>
    </row>
    <row r="18" spans="38:45" ht="14.4" x14ac:dyDescent="0.3">
      <c r="AM18" s="45"/>
      <c r="AN18" s="45"/>
      <c r="AO18" s="45"/>
      <c r="AP18" s="45" t="str">
        <f>IF(AND(AN19&lt;&gt;"",AN20&lt;&gt;""),"and","")</f>
        <v/>
      </c>
      <c r="AQ18" s="43">
        <v>17</v>
      </c>
      <c r="AR18" s="43" t="s">
        <v>25</v>
      </c>
      <c r="AS18" s="43" t="s">
        <v>21</v>
      </c>
    </row>
    <row r="19" spans="38:45" ht="14.4" x14ac:dyDescent="0.3">
      <c r="AM19" s="45">
        <v>1</v>
      </c>
      <c r="AN19" s="47" t="str">
        <f>IFERROR(VALUE(MID(AL4,1,1)),"")</f>
        <v/>
      </c>
      <c r="AO19" s="45" t="str">
        <f>IFERROR(IF(AN19=1,VLOOKUP(VALUE(AN19&amp;AN20),terbilang,2,FALSE),IF(AN20=0,VLOOKUP(VALUE(AN19&amp;0),terbilang,2,FALSE),VLOOKUP(VALUE(AN19&amp;0),terbilang,2,FALSE)&amp;"-"&amp;VLOOKUP(AN20,terbilang,2,FALSE))),"")</f>
        <v/>
      </c>
      <c r="AP19" s="45"/>
      <c r="AQ19" s="43">
        <v>18</v>
      </c>
      <c r="AR19" s="43" t="s">
        <v>26</v>
      </c>
      <c r="AS19" s="43" t="s">
        <v>27</v>
      </c>
    </row>
    <row r="20" spans="38:45" ht="14.4" x14ac:dyDescent="0.3">
      <c r="AM20" s="45">
        <v>2</v>
      </c>
      <c r="AN20" s="47" t="str">
        <f>IFERROR(IF(MID(AL4,2,1)="",0,VALUE(MID(AL4,2,1))),"")</f>
        <v/>
      </c>
      <c r="AO20" s="45" t="str">
        <f>IFERROR(IF(AN19=0,VLOOKUP(AN20,terbilang,2,FALSE),IF(AND(AN20&lt;&gt;"",AN19=""),VLOOKUP(AN20,terbilang,2,FALSE),"")),"")</f>
        <v/>
      </c>
      <c r="AP20" s="45" t="str">
        <f>IF(AN20&lt;&gt;"",IF(AND(AN19=0,AN20=1),"cent","cents"),"")</f>
        <v/>
      </c>
      <c r="AQ20" s="43">
        <v>19</v>
      </c>
      <c r="AR20" s="43" t="s">
        <v>28</v>
      </c>
      <c r="AS20" s="43" t="s">
        <v>27</v>
      </c>
    </row>
    <row r="21" spans="38:45" ht="14.4" x14ac:dyDescent="0.3">
      <c r="AQ21" s="43">
        <v>20</v>
      </c>
      <c r="AR21" s="43" t="s">
        <v>29</v>
      </c>
      <c r="AS21" s="43" t="s">
        <v>27</v>
      </c>
    </row>
    <row r="22" spans="38:45" ht="14.4" x14ac:dyDescent="0.3">
      <c r="AQ22" s="43">
        <v>30</v>
      </c>
      <c r="AR22" s="43" t="s">
        <v>30</v>
      </c>
      <c r="AS22" s="43" t="s">
        <v>27</v>
      </c>
    </row>
    <row r="23" spans="38:45" ht="14.4" x14ac:dyDescent="0.3">
      <c r="AQ23" s="43">
        <v>40</v>
      </c>
      <c r="AR23" s="43" t="s">
        <v>31</v>
      </c>
      <c r="AS23" s="43" t="s">
        <v>27</v>
      </c>
    </row>
    <row r="24" spans="38:45" ht="14.4" x14ac:dyDescent="0.3">
      <c r="AQ24" s="43">
        <v>50</v>
      </c>
      <c r="AR24" s="43" t="s">
        <v>32</v>
      </c>
      <c r="AS24" s="43" t="s">
        <v>27</v>
      </c>
    </row>
    <row r="25" spans="38:45" ht="14.4" x14ac:dyDescent="0.3">
      <c r="AQ25" s="43">
        <v>60</v>
      </c>
      <c r="AR25" s="43" t="s">
        <v>33</v>
      </c>
      <c r="AS25" s="43" t="s">
        <v>27</v>
      </c>
    </row>
    <row r="26" spans="38:45" ht="15" customHeight="1" x14ac:dyDescent="0.3">
      <c r="AL26" s="48"/>
      <c r="AQ26" s="43">
        <v>70</v>
      </c>
      <c r="AR26" s="43" t="s">
        <v>34</v>
      </c>
      <c r="AS26" s="43" t="s">
        <v>27</v>
      </c>
    </row>
    <row r="27" spans="38:45" ht="14.4" x14ac:dyDescent="0.3">
      <c r="AQ27" s="43">
        <v>80</v>
      </c>
      <c r="AR27" s="43" t="s">
        <v>35</v>
      </c>
      <c r="AS27" s="43">
        <v>2</v>
      </c>
    </row>
    <row r="28" spans="38:45" ht="14.4" x14ac:dyDescent="0.3">
      <c r="AQ28" s="43">
        <v>90</v>
      </c>
      <c r="AR28" s="43" t="s">
        <v>36</v>
      </c>
      <c r="AS28" s="43">
        <v>0</v>
      </c>
    </row>
    <row r="29" spans="38:45" ht="14.4" x14ac:dyDescent="0.3">
      <c r="AQ29" s="43">
        <v>100</v>
      </c>
      <c r="AR29" s="43" t="s">
        <v>37</v>
      </c>
      <c r="AS29" s="43">
        <v>1</v>
      </c>
    </row>
    <row r="30" spans="38:45" ht="14.4" x14ac:dyDescent="0.3">
      <c r="AQ30" s="43">
        <v>1000</v>
      </c>
      <c r="AR30" s="43" t="s">
        <v>38</v>
      </c>
      <c r="AS30" s="43">
        <v>7</v>
      </c>
    </row>
    <row r="31" spans="38:45" x14ac:dyDescent="0.35">
      <c r="AL31" s="43" t="str">
        <f>PROPER(TRIM(AO2&amp;" "&amp;AP2&amp;" "&amp;AO3&amp;" "&amp;AP3&amp;" "&amp;AO4&amp;" "&amp;AP4&amp;" "&amp;AO5&amp;" "&amp;AP5&amp;" "&amp;AO6&amp;" "&amp;AP6&amp;" "&amp;AO7&amp;" "&amp;AP7&amp;" "&amp;AO8&amp;" "&amp;AP8&amp;" "&amp;AO9&amp;" "&amp;AP9&amp;" "&amp;AO10&amp;" "&amp;AP10&amp;" "&amp;AO11&amp;" "&amp;AP11&amp;" "&amp;AO12&amp;" "&amp;AP12&amp;" "&amp;AO13&amp;" "&amp;AP13&amp;" "&amp;AO14&amp;" "&amp;AP14&amp;" "&amp;AO15&amp;" "&amp;AP15&amp;" "&amp;AO16&amp;" "&amp;AP16&amp;" "&amp;AO17&amp;" "&amp;AP17))&amp;" "&amp;IF(AS26="T",AP18,"RED")&amp;" "&amp;PROPER(TRIM(" "&amp;AO19&amp;" "&amp;AP19&amp;" "&amp;AO20&amp;" "&amp;AP20))</f>
        <v xml:space="preserve">Two Thousand Eight Hundred Fifty Dollars  </v>
      </c>
    </row>
  </sheetData>
  <sheetProtection password="CE6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election activeCell="J14" sqref="J14"/>
    </sheetView>
  </sheetViews>
  <sheetFormatPr defaultColWidth="0" defaultRowHeight="14.5" zeroHeight="1" x14ac:dyDescent="0.35"/>
  <cols>
    <col min="1" max="1" width="3.453125" customWidth="1"/>
    <col min="2" max="12" width="8.7265625" customWidth="1"/>
    <col min="13" max="13" width="12.1796875" customWidth="1"/>
    <col min="14" max="14" width="2.90625" customWidth="1"/>
    <col min="15" max="17" width="7.6328125" customWidth="1"/>
    <col min="18" max="20" width="8.7265625" customWidth="1"/>
    <col min="21" max="21" width="6.36328125" customWidth="1"/>
    <col min="22" max="22" width="3.1796875" customWidth="1"/>
    <col min="23" max="16384" width="8.7265625" hidden="1"/>
  </cols>
  <sheetData>
    <row r="1" spans="2:21" x14ac:dyDescent="0.35"/>
    <row r="2" spans="2:21" ht="34.5" customHeight="1" x14ac:dyDescent="0.35">
      <c r="B2" s="93" t="s">
        <v>64</v>
      </c>
      <c r="C2" s="93"/>
      <c r="D2" s="93"/>
      <c r="E2" s="93"/>
      <c r="F2" s="93"/>
      <c r="G2" s="93"/>
      <c r="H2" s="93"/>
      <c r="I2" s="93"/>
      <c r="J2" s="93"/>
      <c r="K2" s="93"/>
      <c r="L2" s="93"/>
      <c r="M2" s="93"/>
      <c r="O2" s="94" t="s">
        <v>66</v>
      </c>
      <c r="P2" s="95"/>
      <c r="Q2" s="95"/>
      <c r="R2" s="95"/>
      <c r="S2" s="95"/>
      <c r="T2" s="95"/>
      <c r="U2" s="54"/>
    </row>
    <row r="3" spans="2:21" x14ac:dyDescent="0.35">
      <c r="O3" s="55"/>
      <c r="P3" s="56"/>
      <c r="Q3" s="56"/>
      <c r="R3" s="56"/>
      <c r="S3" s="56"/>
      <c r="T3" s="56"/>
      <c r="U3" s="57"/>
    </row>
    <row r="4" spans="2:21" ht="40" customHeight="1" x14ac:dyDescent="0.35">
      <c r="B4" s="93" t="s">
        <v>65</v>
      </c>
      <c r="C4" s="93"/>
      <c r="D4" s="93"/>
      <c r="E4" s="93"/>
      <c r="F4" s="93"/>
      <c r="G4" s="93"/>
      <c r="H4" s="93"/>
      <c r="I4" s="93"/>
      <c r="J4" s="93"/>
      <c r="K4" s="93"/>
      <c r="L4" s="93"/>
      <c r="M4" s="93"/>
      <c r="O4" s="55"/>
      <c r="P4" s="56"/>
      <c r="Q4" s="56"/>
      <c r="R4" s="56"/>
      <c r="S4" s="56"/>
      <c r="T4" s="56"/>
      <c r="U4" s="57"/>
    </row>
    <row r="5" spans="2:21" x14ac:dyDescent="0.35">
      <c r="O5" s="55"/>
      <c r="P5" s="56"/>
      <c r="Q5" s="56"/>
      <c r="R5" s="56"/>
      <c r="S5" s="56"/>
      <c r="T5" s="56"/>
      <c r="U5" s="57"/>
    </row>
    <row r="6" spans="2:21" x14ac:dyDescent="0.35">
      <c r="B6" s="53" t="s">
        <v>68</v>
      </c>
      <c r="C6" s="53"/>
      <c r="D6" s="53"/>
      <c r="E6" s="53"/>
      <c r="F6" s="53"/>
      <c r="G6" s="53"/>
      <c r="H6" s="53"/>
      <c r="I6" s="53"/>
      <c r="J6" s="53"/>
      <c r="K6" s="53"/>
      <c r="L6" s="53"/>
      <c r="M6" s="53"/>
      <c r="O6" s="55"/>
      <c r="P6" s="56"/>
      <c r="Q6" s="56"/>
      <c r="R6" s="56"/>
      <c r="S6" s="56"/>
      <c r="T6" s="56"/>
      <c r="U6" s="57"/>
    </row>
    <row r="7" spans="2:21" ht="14.5" customHeight="1" x14ac:dyDescent="0.35">
      <c r="O7" s="96" t="s">
        <v>69</v>
      </c>
      <c r="P7" s="97"/>
      <c r="Q7" s="97"/>
      <c r="R7" s="56"/>
      <c r="S7" s="56"/>
      <c r="T7" s="56"/>
      <c r="U7" s="57"/>
    </row>
    <row r="8" spans="2:21" ht="14.5" customHeight="1" x14ac:dyDescent="0.35">
      <c r="O8" s="98"/>
      <c r="P8" s="99"/>
      <c r="Q8" s="99"/>
      <c r="R8" s="56"/>
      <c r="S8" s="56"/>
      <c r="T8" s="56"/>
      <c r="U8" s="57"/>
    </row>
    <row r="9" spans="2:21" ht="14.5" customHeight="1" x14ac:dyDescent="0.35">
      <c r="O9" s="98"/>
      <c r="P9" s="99"/>
      <c r="Q9" s="99"/>
      <c r="R9" s="56"/>
      <c r="S9" s="56"/>
      <c r="T9" s="56"/>
      <c r="U9" s="57"/>
    </row>
    <row r="10" spans="2:21" ht="14.5" customHeight="1" x14ac:dyDescent="0.35">
      <c r="O10" s="100"/>
      <c r="P10" s="101"/>
      <c r="Q10" s="101"/>
      <c r="R10" s="56"/>
      <c r="S10" s="56"/>
      <c r="T10" s="56"/>
      <c r="U10" s="57"/>
    </row>
    <row r="11" spans="2:21" x14ac:dyDescent="0.35">
      <c r="O11" s="55"/>
      <c r="P11" s="56"/>
      <c r="Q11" s="56"/>
      <c r="R11" s="56"/>
      <c r="S11" s="56"/>
      <c r="T11" s="56"/>
      <c r="U11" s="57"/>
    </row>
    <row r="12" spans="2:21" x14ac:dyDescent="0.35">
      <c r="O12" s="55"/>
      <c r="P12" s="56"/>
      <c r="Q12" s="56"/>
      <c r="R12" s="56"/>
      <c r="S12" s="56"/>
      <c r="T12" s="56"/>
      <c r="U12" s="57"/>
    </row>
    <row r="13" spans="2:21" x14ac:dyDescent="0.35">
      <c r="O13" s="55"/>
      <c r="P13" s="56"/>
      <c r="Q13" s="56"/>
      <c r="R13" s="56"/>
      <c r="S13" s="56"/>
      <c r="T13" s="56"/>
      <c r="U13" s="57"/>
    </row>
    <row r="14" spans="2:21" x14ac:dyDescent="0.35">
      <c r="O14" s="55"/>
      <c r="P14" s="56"/>
      <c r="Q14" s="56"/>
      <c r="R14" s="56"/>
      <c r="S14" s="56"/>
      <c r="T14" s="56"/>
      <c r="U14" s="57"/>
    </row>
    <row r="15" spans="2:21" x14ac:dyDescent="0.35">
      <c r="O15" s="55"/>
      <c r="P15" s="56"/>
      <c r="Q15" s="56"/>
      <c r="R15" s="56"/>
      <c r="S15" s="56"/>
      <c r="T15" s="56"/>
      <c r="U15" s="57"/>
    </row>
    <row r="16" spans="2:21" x14ac:dyDescent="0.35">
      <c r="O16" s="55"/>
      <c r="P16" s="56"/>
      <c r="Q16" s="56"/>
      <c r="R16" s="56"/>
      <c r="S16" s="56"/>
      <c r="T16" s="56"/>
      <c r="U16" s="57"/>
    </row>
    <row r="17" spans="2:21" x14ac:dyDescent="0.35">
      <c r="O17" s="55"/>
      <c r="P17" s="56"/>
      <c r="Q17" s="56"/>
      <c r="R17" s="56"/>
      <c r="S17" s="56"/>
      <c r="T17" s="56"/>
      <c r="U17" s="57"/>
    </row>
    <row r="18" spans="2:21" x14ac:dyDescent="0.35">
      <c r="O18" s="55"/>
      <c r="P18" s="56"/>
      <c r="Q18" s="56"/>
      <c r="R18" s="56"/>
      <c r="S18" s="56"/>
      <c r="T18" s="56"/>
      <c r="U18" s="57"/>
    </row>
    <row r="19" spans="2:21" ht="62" customHeight="1" x14ac:dyDescent="0.35">
      <c r="O19" s="55"/>
      <c r="P19" s="56"/>
      <c r="Q19" s="56"/>
      <c r="R19" s="56"/>
      <c r="S19" s="56"/>
      <c r="T19" s="56"/>
      <c r="U19" s="57"/>
    </row>
    <row r="20" spans="2:21" x14ac:dyDescent="0.35">
      <c r="B20" s="53" t="s">
        <v>67</v>
      </c>
      <c r="C20" s="53"/>
      <c r="D20" s="53"/>
      <c r="E20" s="53"/>
      <c r="F20" s="53"/>
      <c r="G20" s="53"/>
      <c r="H20" s="53"/>
      <c r="I20" s="53"/>
      <c r="J20" s="53"/>
      <c r="K20" s="53"/>
      <c r="L20" s="53"/>
      <c r="M20" s="53"/>
      <c r="O20" s="58"/>
      <c r="P20" s="59"/>
      <c r="Q20" s="59"/>
      <c r="R20" s="59"/>
      <c r="S20" s="59"/>
      <c r="T20" s="59"/>
      <c r="U20" s="60"/>
    </row>
    <row r="21" spans="2:21" x14ac:dyDescent="0.35"/>
    <row r="22" spans="2:21" x14ac:dyDescent="0.35"/>
    <row r="23" spans="2:21" x14ac:dyDescent="0.35"/>
    <row r="24" spans="2:21" x14ac:dyDescent="0.35"/>
    <row r="25" spans="2:21" x14ac:dyDescent="0.35"/>
    <row r="26" spans="2:21" x14ac:dyDescent="0.35"/>
    <row r="27" spans="2:21" x14ac:dyDescent="0.35"/>
    <row r="28" spans="2:21" x14ac:dyDescent="0.35"/>
    <row r="29" spans="2:21" x14ac:dyDescent="0.35"/>
    <row r="30" spans="2:21" x14ac:dyDescent="0.35"/>
    <row r="31" spans="2:21" x14ac:dyDescent="0.35"/>
    <row r="32" spans="2:21"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hidden="1" x14ac:dyDescent="0.35"/>
    <row r="47" hidden="1" x14ac:dyDescent="0.35"/>
    <row r="48" hidden="1" x14ac:dyDescent="0.35"/>
  </sheetData>
  <sheetProtection password="CE6F" sheet="1" objects="1" scenarios="1"/>
  <mergeCells count="4">
    <mergeCell ref="B2:M2"/>
    <mergeCell ref="B4:M4"/>
    <mergeCell ref="O2:T2"/>
    <mergeCell ref="O7:Q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Salary Slip</vt:lpstr>
      <vt:lpstr>Sheet1</vt:lpstr>
      <vt:lpstr>Salary Slip with Database</vt:lpstr>
      <vt:lpstr>Sheet3</vt:lpstr>
      <vt:lpstr>AngkaTerbilang</vt:lpstr>
      <vt:lpstr>HurufTerbilang</vt:lpstr>
      <vt:lpstr>'Salary Slip'!Print_Area</vt:lpstr>
      <vt:lpstr>terbilang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Musadya</dc:creator>
  <cp:lastModifiedBy>Admin</cp:lastModifiedBy>
  <cp:lastPrinted>2017-01-10T08:02:00Z</cp:lastPrinted>
  <dcterms:created xsi:type="dcterms:W3CDTF">2017-01-10T07:50:28Z</dcterms:created>
  <dcterms:modified xsi:type="dcterms:W3CDTF">2018-03-17T07:49:59Z</dcterms:modified>
</cp:coreProperties>
</file>